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blackford\Downloads\"/>
    </mc:Choice>
  </mc:AlternateContent>
  <xr:revisionPtr revIDLastSave="0" documentId="13_ncr:1_{15B3804A-0AA3-4355-9D25-A37A568862C1}" xr6:coauthVersionLast="36" xr6:coauthVersionMax="36" xr10:uidLastSave="{00000000-0000-0000-0000-000000000000}"/>
  <bookViews>
    <workbookView xWindow="0" yWindow="0" windowWidth="26310" windowHeight="8880" xr2:uid="{AD9784FB-70E3-4FFF-9F7B-D018631BF552}"/>
  </bookViews>
  <sheets>
    <sheet name="summary" sheetId="1" r:id="rId1"/>
    <sheet name="Proposal" sheetId="2" r:id="rId2"/>
    <sheet name="CHG12276" sheetId="3" r:id="rId3"/>
    <sheet name="INV10564" sheetId="4" r:id="rId4"/>
    <sheet name="INV10699" sheetId="5" r:id="rId5"/>
    <sheet name="INV10711" sheetId="6" r:id="rId6"/>
    <sheet name="INV10735" sheetId="7" r:id="rId7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0" i="1" l="1"/>
  <c r="L29" i="1"/>
  <c r="L28" i="1"/>
  <c r="L27" i="1"/>
  <c r="L26" i="1"/>
  <c r="L25" i="1"/>
  <c r="L24" i="1"/>
  <c r="L32" i="1"/>
  <c r="L31" i="1"/>
  <c r="J37" i="1"/>
  <c r="J39" i="1" s="1"/>
  <c r="J20" i="1"/>
  <c r="I39" i="1" l="1"/>
  <c r="I37" i="1"/>
  <c r="I20" i="1"/>
  <c r="N9" i="1"/>
  <c r="N13" i="1"/>
  <c r="N7" i="1"/>
  <c r="L44" i="1"/>
  <c r="N44" i="1" s="1"/>
  <c r="N33" i="1"/>
  <c r="N32" i="1"/>
  <c r="N31" i="1"/>
  <c r="N30" i="1"/>
  <c r="N29" i="1"/>
  <c r="N28" i="1"/>
  <c r="N27" i="1"/>
  <c r="N26" i="1"/>
  <c r="N25" i="1"/>
  <c r="N24" i="1"/>
  <c r="L8" i="1"/>
  <c r="N8" i="1" s="1"/>
  <c r="L9" i="1"/>
  <c r="L10" i="1"/>
  <c r="N10" i="1" s="1"/>
  <c r="L11" i="1"/>
  <c r="N11" i="1" s="1"/>
  <c r="L12" i="1"/>
  <c r="N12" i="1" s="1"/>
  <c r="L13" i="1"/>
  <c r="L15" i="1"/>
  <c r="N15" i="1" s="1"/>
  <c r="L16" i="1"/>
  <c r="N16" i="1" s="1"/>
  <c r="L7" i="1"/>
  <c r="L20" i="1" s="1"/>
  <c r="E45" i="1"/>
  <c r="E48" i="1" s="1"/>
  <c r="I45" i="1"/>
  <c r="I43" i="1"/>
  <c r="L43" i="1" s="1"/>
  <c r="N43" i="1" s="1"/>
  <c r="H37" i="1"/>
  <c r="H14" i="1"/>
  <c r="L14" i="1" s="1"/>
  <c r="N14" i="1" s="1"/>
  <c r="D36" i="1"/>
  <c r="D35" i="1"/>
  <c r="E37" i="1"/>
  <c r="E39" i="1" s="1"/>
  <c r="G37" i="1"/>
  <c r="G39" i="1" s="1"/>
  <c r="G20" i="1"/>
  <c r="E20" i="1"/>
  <c r="D19" i="1"/>
  <c r="D18" i="1"/>
  <c r="N20" i="1" l="1"/>
  <c r="H39" i="1"/>
  <c r="H20" i="1"/>
  <c r="L45" i="1"/>
  <c r="N37" i="1"/>
  <c r="N39" i="1" s="1"/>
  <c r="L37" i="1"/>
  <c r="L39" i="1" s="1"/>
  <c r="L48" i="1" s="1"/>
  <c r="N45" i="1"/>
  <c r="N48" i="1" l="1"/>
</calcChain>
</file>

<file path=xl/sharedStrings.xml><?xml version="1.0" encoding="utf-8"?>
<sst xmlns="http://schemas.openxmlformats.org/spreadsheetml/2006/main" count="90" uniqueCount="45">
  <si>
    <t>…</t>
  </si>
  <si>
    <t>Stage Lighting:</t>
  </si>
  <si>
    <t>House Lighting:</t>
  </si>
  <si>
    <t>Crestron CP4 4-series Control System</t>
  </si>
  <si>
    <t>Crestron 7" Touch Screen</t>
  </si>
  <si>
    <t>.</t>
  </si>
  <si>
    <t>Crestron CEN-IO-RY-104 ethernet module w/4 relays</t>
  </si>
  <si>
    <t>Crestron C2N-CBD-PBS Keypad</t>
  </si>
  <si>
    <t>Custom Lightng Control Relay panel, 12 relays</t>
  </si>
  <si>
    <t>Custom Lightng Control Relay panel, 
8 relays</t>
  </si>
  <si>
    <t>Misc Bulk cable, connectors, etc.</t>
  </si>
  <si>
    <t>Installation (estimate)</t>
  </si>
  <si>
    <t>Programming</t>
  </si>
  <si>
    <t>Electrical Work</t>
  </si>
  <si>
    <t>M</t>
  </si>
  <si>
    <t>L</t>
  </si>
  <si>
    <t>Total Materials</t>
  </si>
  <si>
    <t>Total Labor</t>
  </si>
  <si>
    <t>TOTAL HOUSE LIGHTING</t>
  </si>
  <si>
    <t>Proposal</t>
  </si>
  <si>
    <t>INV10564</t>
  </si>
  <si>
    <t>5 Mega Systems 7060-WW2 250W White LED</t>
  </si>
  <si>
    <t>2 Mega Systems 7060-Q2W 250W RGBWW LED</t>
  </si>
  <si>
    <t>4 Mega Systems 7060-LENS-36</t>
  </si>
  <si>
    <t>2 Mega Systems 7060-LENS-26</t>
  </si>
  <si>
    <t>1 Mega Systems 7060-LENS-19</t>
  </si>
  <si>
    <t>1 Entec 71020 DIN-ODE Ethernet Gateway</t>
  </si>
  <si>
    <t>TOTAL STAGE LIGHTING</t>
  </si>
  <si>
    <t>PROJECT TOTAL</t>
  </si>
  <si>
    <r>
      <t>CHANGE ORDER [</t>
    </r>
    <r>
      <rPr>
        <sz val="11"/>
        <color theme="1"/>
        <rFont val="Calibri"/>
        <family val="2"/>
        <scheme val="minor"/>
      </rPr>
      <t>12276</t>
    </r>
    <r>
      <rPr>
        <b/>
        <sz val="11"/>
        <color theme="1"/>
        <rFont val="Calibri"/>
        <family val="2"/>
        <scheme val="minor"/>
      </rPr>
      <t>]</t>
    </r>
  </si>
  <si>
    <t>supply and install 2 20amp, 120v circuits</t>
  </si>
  <si>
    <t>customer to supply lift</t>
  </si>
  <si>
    <t>INV10699</t>
  </si>
  <si>
    <t>INV10711</t>
  </si>
  <si>
    <t>TOTAL CHG ORDER</t>
  </si>
  <si>
    <t>TOT INVs</t>
  </si>
  <si>
    <t>Δ</t>
  </si>
  <si>
    <t>Attached is the invoice for the Third-Party Electrical Contractor plus management fee per Change Order #12276 and the pass thru charge for the lift rental.</t>
  </si>
  <si>
    <t>Attached is the labor invoice for your lighting project.</t>
  </si>
  <si>
    <r>
      <t>(</t>
    </r>
    <r>
      <rPr>
        <b/>
        <sz val="11"/>
        <color rgb="FFFF0000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>)</t>
    </r>
  </si>
  <si>
    <r>
      <t>(</t>
    </r>
    <r>
      <rPr>
        <b/>
        <sz val="11"/>
        <color rgb="FFFF0000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>)</t>
    </r>
  </si>
  <si>
    <r>
      <t>(</t>
    </r>
    <r>
      <rPr>
        <b/>
        <sz val="11"/>
        <color rgb="FFFF0000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>) - (</t>
    </r>
    <r>
      <rPr>
        <b/>
        <sz val="11"/>
        <color rgb="FFFF0000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>)</t>
    </r>
  </si>
  <si>
    <t>Elite Enterprises Proposal &amp; Payment Reconcilliation</t>
  </si>
  <si>
    <t>McKnight Crossings Church - Auditorium Lighting Project</t>
  </si>
  <si>
    <t>INV10735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</si>
</sst>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color rgb="FFFF0000"/>
      <name val="Calibri"/>
      <family val="2"/>
    </font>
    <font>
      <sz val="11"/>
      <color rgb="FF000000"/>
      <name val="Times New Roman"/>
      <family val="1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8" fontId="0" fillId="0" borderId="0" xfId="0" applyNumberFormat="1"/>
    <xf numFmtId="0" fontId="4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8" fontId="2" fillId="0" borderId="0" xfId="0" applyNumberFormat="1" applyFont="1"/>
    <xf numFmtId="8" fontId="0" fillId="0" borderId="1" xfId="0" applyNumberFormat="1" applyBorder="1"/>
    <xf numFmtId="8" fontId="0" fillId="0" borderId="3" xfId="0" applyNumberFormat="1" applyBorder="1"/>
    <xf numFmtId="8" fontId="2" fillId="2" borderId="0" xfId="0" applyNumberFormat="1" applyFont="1" applyFill="1"/>
    <xf numFmtId="8" fontId="2" fillId="0" borderId="3" xfId="0" applyNumberFormat="1" applyFont="1" applyBorder="1"/>
    <xf numFmtId="8" fontId="2" fillId="2" borderId="0" xfId="0" applyNumberFormat="1" applyFont="1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right"/>
    </xf>
    <xf numFmtId="0" fontId="0" fillId="2" borderId="0" xfId="0" applyFill="1"/>
    <xf numFmtId="8" fontId="2" fillId="3" borderId="0" xfId="0" applyNumberFormat="1" applyFont="1" applyFill="1"/>
    <xf numFmtId="8" fontId="6" fillId="4" borderId="0" xfId="0" applyNumberFormat="1" applyFont="1" applyFill="1" applyAlignment="1">
      <alignment horizontal="center"/>
    </xf>
    <xf numFmtId="8" fontId="2" fillId="5" borderId="0" xfId="0" applyNumberFormat="1" applyFont="1" applyFill="1" applyAlignment="1">
      <alignment horizontal="right"/>
    </xf>
    <xf numFmtId="8" fontId="2" fillId="6" borderId="0" xfId="0" applyNumberFormat="1" applyFont="1" applyFill="1" applyAlignment="1">
      <alignment horizontal="center"/>
    </xf>
    <xf numFmtId="0" fontId="0" fillId="5" borderId="0" xfId="0" applyFill="1"/>
    <xf numFmtId="8" fontId="2" fillId="0" borderId="0" xfId="0" applyNumberFormat="1" applyFont="1" applyAlignment="1">
      <alignment horizontal="center"/>
    </xf>
    <xf numFmtId="0" fontId="2" fillId="5" borderId="0" xfId="0" applyFont="1" applyFill="1" applyAlignment="1">
      <alignment horizontal="right"/>
    </xf>
    <xf numFmtId="8" fontId="2" fillId="5" borderId="0" xfId="0" applyNumberFormat="1" applyFont="1" applyFill="1"/>
    <xf numFmtId="0" fontId="3" fillId="7" borderId="0" xfId="0" applyFont="1" applyFill="1"/>
    <xf numFmtId="0" fontId="1" fillId="7" borderId="0" xfId="0" applyFont="1" applyFill="1" applyAlignment="1">
      <alignment horizontal="right"/>
    </xf>
    <xf numFmtId="8" fontId="1" fillId="7" borderId="2" xfId="0" applyNumberFormat="1" applyFont="1" applyFill="1" applyBorder="1"/>
    <xf numFmtId="8" fontId="2" fillId="4" borderId="0" xfId="0" applyNumberFormat="1" applyFont="1" applyFill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 wrapText="1"/>
    </xf>
    <xf numFmtId="8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457200</xdr:colOff>
      <xdr:row>53</xdr:row>
      <xdr:rowOff>147952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053A9D-4176-43A4-AF8E-EDC52D327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7772400" cy="10053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13</xdr:col>
      <xdr:colOff>457200</xdr:colOff>
      <xdr:row>108</xdr:row>
      <xdr:rowOff>147952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B9C5E0-C555-4D4B-8388-8602CC9B5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668000"/>
          <a:ext cx="7772400" cy="10053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13</xdr:col>
      <xdr:colOff>457200</xdr:colOff>
      <xdr:row>163</xdr:row>
      <xdr:rowOff>150720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B6FEFA6-EEAC-4CB0-B195-94E72D447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1145500"/>
          <a:ext cx="7772400" cy="1005672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25</xdr:col>
      <xdr:colOff>414528</xdr:colOff>
      <xdr:row>25</xdr:row>
      <xdr:rowOff>109728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32BD32-EABB-4FDC-9A29-CC8C7A91E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5" y="190500"/>
          <a:ext cx="5900928" cy="468172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</xdr:row>
      <xdr:rowOff>0</xdr:rowOff>
    </xdr:from>
    <xdr:to>
      <xdr:col>25</xdr:col>
      <xdr:colOff>457200</xdr:colOff>
      <xdr:row>52</xdr:row>
      <xdr:rowOff>167640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5058A35-DC33-4555-B342-51C21923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5" y="5334000"/>
          <a:ext cx="5943600" cy="4739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457200</xdr:colOff>
      <xdr:row>53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5AAE1E-665A-4253-A5AF-ED08E939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038224" y="1333500"/>
          <a:ext cx="10058399" cy="77723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457200</xdr:colOff>
      <xdr:row>53</xdr:row>
      <xdr:rowOff>147668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428B15-C3F5-4CF7-9A04-941360D6A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7772400" cy="100536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457200</xdr:colOff>
      <xdr:row>53</xdr:row>
      <xdr:rowOff>145009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7AFF1A-9FBE-471C-B893-DE1FF8A8C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7772400" cy="10051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457200</xdr:colOff>
      <xdr:row>53</xdr:row>
      <xdr:rowOff>145009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EDA049-CE6D-4AA0-8A1E-6DBCDDEC9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7772400" cy="100510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530352</xdr:colOff>
      <xdr:row>50</xdr:row>
      <xdr:rowOff>7620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803DA5-03C7-4AE4-802D-234373CB3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7235952" cy="9342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93842-F15C-4082-AE5C-B8C001E808D7}">
  <sheetPr>
    <tabColor rgb="FFFFFF00"/>
    <pageSetUpPr fitToPage="1"/>
  </sheetPr>
  <dimension ref="A1:P49"/>
  <sheetViews>
    <sheetView tabSelected="1" workbookViewId="0">
      <pane xSplit="1" ySplit="5" topLeftCell="B30" activePane="bottomRight" state="frozen"/>
      <selection pane="topRight" activeCell="B1" sqref="B1"/>
      <selection pane="bottomLeft" activeCell="A5" sqref="A5"/>
      <selection pane="bottomRight" activeCell="J32" sqref="J32"/>
    </sheetView>
  </sheetViews>
  <sheetFormatPr defaultRowHeight="15" x14ac:dyDescent="0.25"/>
  <cols>
    <col min="1" max="1" width="1.5703125" bestFit="1" customWidth="1"/>
    <col min="2" max="2" width="2.85546875" bestFit="1" customWidth="1"/>
    <col min="3" max="3" width="30.42578125" customWidth="1"/>
    <col min="4" max="4" width="10.85546875" bestFit="1" customWidth="1"/>
    <col min="5" max="5" width="10.85546875" style="3" bestFit="1" customWidth="1"/>
    <col min="6" max="6" width="1.5703125" style="3" bestFit="1" customWidth="1"/>
    <col min="7" max="7" width="10.85546875" style="3" bestFit="1" customWidth="1"/>
    <col min="8" max="9" width="9.85546875" style="3" bestFit="1" customWidth="1"/>
    <col min="10" max="10" width="9.85546875" style="3" customWidth="1"/>
    <col min="11" max="11" width="1.5703125" style="3" bestFit="1" customWidth="1"/>
    <col min="12" max="12" width="10.85546875" style="3" bestFit="1" customWidth="1"/>
    <col min="13" max="13" width="1.5703125" style="3" bestFit="1" customWidth="1"/>
    <col min="14" max="14" width="10.85546875" style="3" bestFit="1" customWidth="1"/>
    <col min="15" max="15" width="1.5703125" style="3" bestFit="1" customWidth="1"/>
    <col min="16" max="16" width="9.140625" style="3"/>
  </cols>
  <sheetData>
    <row r="1" spans="1:15" ht="15.75" x14ac:dyDescent="0.25">
      <c r="B1" s="33" t="s">
        <v>43</v>
      </c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5" x14ac:dyDescent="0.25">
      <c r="B2" s="34" t="s">
        <v>42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</row>
    <row r="3" spans="1:15" x14ac:dyDescent="0.25">
      <c r="B3" s="2"/>
      <c r="C3" s="2"/>
      <c r="D3" s="2"/>
      <c r="E3" s="2"/>
      <c r="F3" s="2"/>
      <c r="G3" s="2"/>
      <c r="H3" s="2"/>
      <c r="I3" s="2"/>
      <c r="J3" s="28"/>
      <c r="K3" s="2"/>
      <c r="L3" s="2"/>
      <c r="M3" s="2"/>
      <c r="N3" s="2"/>
    </row>
    <row r="4" spans="1:15" x14ac:dyDescent="0.25">
      <c r="E4" s="21" t="s">
        <v>40</v>
      </c>
      <c r="L4" s="21" t="s">
        <v>39</v>
      </c>
      <c r="N4" s="21" t="s">
        <v>41</v>
      </c>
    </row>
    <row r="5" spans="1:15" ht="15.75" x14ac:dyDescent="0.25">
      <c r="A5" t="s">
        <v>5</v>
      </c>
      <c r="B5" t="s">
        <v>0</v>
      </c>
      <c r="D5" s="29" t="s">
        <v>5</v>
      </c>
      <c r="E5" s="18" t="s">
        <v>19</v>
      </c>
      <c r="F5" s="3" t="s">
        <v>5</v>
      </c>
      <c r="G5" s="12" t="s">
        <v>20</v>
      </c>
      <c r="H5" s="12" t="s">
        <v>32</v>
      </c>
      <c r="I5" s="12" t="s">
        <v>33</v>
      </c>
      <c r="J5" s="12" t="s">
        <v>44</v>
      </c>
      <c r="K5" s="3" t="s">
        <v>5</v>
      </c>
      <c r="L5" s="19" t="s">
        <v>35</v>
      </c>
      <c r="M5" s="3" t="s">
        <v>5</v>
      </c>
      <c r="N5" s="17" t="s">
        <v>36</v>
      </c>
      <c r="O5" s="3" t="s">
        <v>5</v>
      </c>
    </row>
    <row r="6" spans="1:15" x14ac:dyDescent="0.25">
      <c r="B6" s="31" t="s">
        <v>2</v>
      </c>
      <c r="C6" s="31"/>
      <c r="D6" s="31"/>
    </row>
    <row r="7" spans="1:15" x14ac:dyDescent="0.25">
      <c r="B7" s="4" t="s">
        <v>14</v>
      </c>
      <c r="C7" s="30" t="s">
        <v>3</v>
      </c>
      <c r="D7" s="30"/>
      <c r="E7" s="3">
        <v>1695</v>
      </c>
      <c r="G7" s="3">
        <v>1695</v>
      </c>
      <c r="L7" s="3">
        <f>SUM(G7:I7)</f>
        <v>1695</v>
      </c>
      <c r="N7" s="3">
        <f>+E7-L7</f>
        <v>0</v>
      </c>
    </row>
    <row r="8" spans="1:15" x14ac:dyDescent="0.25">
      <c r="B8" s="4" t="s">
        <v>14</v>
      </c>
      <c r="C8" s="30" t="s">
        <v>4</v>
      </c>
      <c r="D8" s="30"/>
      <c r="E8" s="3">
        <v>395</v>
      </c>
      <c r="G8" s="3">
        <v>395</v>
      </c>
      <c r="L8" s="3">
        <f t="shared" ref="L8:L16" si="0">SUM(G8:I8)</f>
        <v>395</v>
      </c>
      <c r="N8" s="3">
        <f t="shared" ref="N8:N16" si="1">+E8-L8</f>
        <v>0</v>
      </c>
    </row>
    <row r="9" spans="1:15" ht="30" customHeight="1" x14ac:dyDescent="0.25">
      <c r="B9" s="4" t="s">
        <v>14</v>
      </c>
      <c r="C9" s="32" t="s">
        <v>6</v>
      </c>
      <c r="D9" s="32"/>
      <c r="E9" s="3">
        <v>945</v>
      </c>
      <c r="G9" s="3">
        <v>945</v>
      </c>
      <c r="L9" s="3">
        <f t="shared" si="0"/>
        <v>945</v>
      </c>
      <c r="N9" s="3">
        <f t="shared" si="1"/>
        <v>0</v>
      </c>
    </row>
    <row r="10" spans="1:15" x14ac:dyDescent="0.25">
      <c r="B10" s="4" t="s">
        <v>14</v>
      </c>
      <c r="C10" s="30" t="s">
        <v>7</v>
      </c>
      <c r="D10" s="30"/>
      <c r="E10" s="3">
        <v>295</v>
      </c>
      <c r="G10" s="3">
        <v>295</v>
      </c>
      <c r="L10" s="3">
        <f t="shared" si="0"/>
        <v>295</v>
      </c>
      <c r="N10" s="3">
        <f t="shared" si="1"/>
        <v>0</v>
      </c>
    </row>
    <row r="11" spans="1:15" ht="30" customHeight="1" x14ac:dyDescent="0.25">
      <c r="B11" s="4" t="s">
        <v>14</v>
      </c>
      <c r="C11" s="32" t="s">
        <v>8</v>
      </c>
      <c r="D11" s="32"/>
      <c r="E11" s="3">
        <v>455</v>
      </c>
      <c r="G11" s="3">
        <v>455</v>
      </c>
      <c r="L11" s="3">
        <f t="shared" si="0"/>
        <v>455</v>
      </c>
      <c r="N11" s="3">
        <f t="shared" si="1"/>
        <v>0</v>
      </c>
    </row>
    <row r="12" spans="1:15" ht="30" customHeight="1" x14ac:dyDescent="0.25">
      <c r="B12" s="4" t="s">
        <v>14</v>
      </c>
      <c r="C12" s="32" t="s">
        <v>9</v>
      </c>
      <c r="D12" s="32"/>
      <c r="E12" s="3">
        <v>355</v>
      </c>
      <c r="G12" s="3">
        <v>355</v>
      </c>
      <c r="L12" s="3">
        <f t="shared" si="0"/>
        <v>355</v>
      </c>
      <c r="N12" s="3">
        <f t="shared" si="1"/>
        <v>0</v>
      </c>
    </row>
    <row r="13" spans="1:15" x14ac:dyDescent="0.25">
      <c r="B13" s="4" t="s">
        <v>14</v>
      </c>
      <c r="C13" s="32" t="s">
        <v>10</v>
      </c>
      <c r="D13" s="32"/>
      <c r="E13" s="3">
        <v>250</v>
      </c>
      <c r="G13" s="3">
        <v>250</v>
      </c>
      <c r="L13" s="3">
        <f t="shared" si="0"/>
        <v>250</v>
      </c>
      <c r="N13" s="3">
        <f t="shared" si="1"/>
        <v>0</v>
      </c>
    </row>
    <row r="14" spans="1:15" x14ac:dyDescent="0.25">
      <c r="B14" s="5" t="s">
        <v>15</v>
      </c>
      <c r="C14" s="32" t="s">
        <v>11</v>
      </c>
      <c r="D14" s="32"/>
      <c r="E14" s="3">
        <v>1520</v>
      </c>
      <c r="H14" s="3">
        <f>1520+760</f>
        <v>2280</v>
      </c>
      <c r="L14" s="3">
        <f t="shared" si="0"/>
        <v>2280</v>
      </c>
      <c r="N14" s="3">
        <f t="shared" si="1"/>
        <v>-760</v>
      </c>
    </row>
    <row r="15" spans="1:15" x14ac:dyDescent="0.25">
      <c r="B15" s="5" t="s">
        <v>15</v>
      </c>
      <c r="C15" s="32" t="s">
        <v>12</v>
      </c>
      <c r="D15" s="32"/>
      <c r="E15" s="3">
        <v>2450</v>
      </c>
      <c r="H15" s="3">
        <v>2450</v>
      </c>
      <c r="L15" s="3">
        <f t="shared" si="0"/>
        <v>2450</v>
      </c>
      <c r="N15" s="3">
        <f t="shared" si="1"/>
        <v>0</v>
      </c>
    </row>
    <row r="16" spans="1:15" x14ac:dyDescent="0.25">
      <c r="B16" s="5" t="s">
        <v>15</v>
      </c>
      <c r="C16" s="32" t="s">
        <v>13</v>
      </c>
      <c r="D16" s="32"/>
      <c r="E16" s="3">
        <v>1495</v>
      </c>
      <c r="L16" s="3">
        <f t="shared" si="0"/>
        <v>0</v>
      </c>
      <c r="N16" s="3">
        <f t="shared" si="1"/>
        <v>1495</v>
      </c>
    </row>
    <row r="18" spans="2:14" x14ac:dyDescent="0.25">
      <c r="B18" s="4" t="s">
        <v>14</v>
      </c>
      <c r="C18" t="s">
        <v>16</v>
      </c>
      <c r="D18" s="3">
        <f>SUM(E7:E13)</f>
        <v>4390</v>
      </c>
    </row>
    <row r="19" spans="2:14" x14ac:dyDescent="0.25">
      <c r="B19" s="5" t="s">
        <v>15</v>
      </c>
      <c r="C19" t="s">
        <v>17</v>
      </c>
      <c r="D19" s="8">
        <f>SUM(E14:E16)</f>
        <v>5465</v>
      </c>
      <c r="E19" s="8"/>
    </row>
    <row r="20" spans="2:14" x14ac:dyDescent="0.25">
      <c r="B20" s="5"/>
      <c r="C20" s="22" t="s">
        <v>18</v>
      </c>
      <c r="D20" s="20"/>
      <c r="E20" s="23">
        <f>SUM(E7:E16)</f>
        <v>9855</v>
      </c>
      <c r="G20" s="9">
        <f>SUM(G7:G17)</f>
        <v>4390</v>
      </c>
      <c r="H20" s="9">
        <f>SUM(H7:H17)</f>
        <v>4730</v>
      </c>
      <c r="I20" s="9">
        <f>SUM(I7:I17)</f>
        <v>0</v>
      </c>
      <c r="J20" s="9">
        <f>SUM(J7:J17)</f>
        <v>0</v>
      </c>
      <c r="L20" s="9">
        <f>SUM(L7:L17)</f>
        <v>9120</v>
      </c>
      <c r="N20" s="9">
        <f>SUM(N7:N17)</f>
        <v>735</v>
      </c>
    </row>
    <row r="21" spans="2:14" x14ac:dyDescent="0.25">
      <c r="B21" s="5"/>
    </row>
    <row r="23" spans="2:14" x14ac:dyDescent="0.25">
      <c r="B23" s="31" t="s">
        <v>1</v>
      </c>
      <c r="C23" s="31"/>
      <c r="D23" s="31"/>
    </row>
    <row r="24" spans="2:14" x14ac:dyDescent="0.25">
      <c r="B24" s="4" t="s">
        <v>14</v>
      </c>
      <c r="C24" s="30" t="s">
        <v>21</v>
      </c>
      <c r="D24" s="30"/>
      <c r="E24" s="3">
        <v>7495</v>
      </c>
      <c r="G24" s="3">
        <v>7495</v>
      </c>
      <c r="L24" s="3">
        <f t="shared" ref="L24:L30" si="2">SUM(G24:J24)</f>
        <v>7495</v>
      </c>
      <c r="N24" s="3">
        <f t="shared" ref="N24:N33" si="3">+E24-L24</f>
        <v>0</v>
      </c>
    </row>
    <row r="25" spans="2:14" x14ac:dyDescent="0.25">
      <c r="B25" s="4" t="s">
        <v>14</v>
      </c>
      <c r="C25" s="30" t="s">
        <v>22</v>
      </c>
      <c r="D25" s="30"/>
      <c r="E25" s="3">
        <v>2998</v>
      </c>
      <c r="G25" s="3">
        <v>2998</v>
      </c>
      <c r="L25" s="3">
        <f t="shared" si="2"/>
        <v>2998</v>
      </c>
      <c r="N25" s="3">
        <f t="shared" si="3"/>
        <v>0</v>
      </c>
    </row>
    <row r="26" spans="2:14" x14ac:dyDescent="0.25">
      <c r="B26" s="4" t="s">
        <v>14</v>
      </c>
      <c r="C26" s="30" t="s">
        <v>23</v>
      </c>
      <c r="D26" s="30"/>
      <c r="E26" s="3">
        <v>916</v>
      </c>
      <c r="G26" s="3">
        <v>916</v>
      </c>
      <c r="L26" s="3">
        <f t="shared" si="2"/>
        <v>916</v>
      </c>
      <c r="N26" s="3">
        <f t="shared" si="3"/>
        <v>0</v>
      </c>
    </row>
    <row r="27" spans="2:14" x14ac:dyDescent="0.25">
      <c r="B27" s="4" t="s">
        <v>14</v>
      </c>
      <c r="C27" s="30" t="s">
        <v>24</v>
      </c>
      <c r="D27" s="30"/>
      <c r="E27" s="3">
        <v>458</v>
      </c>
      <c r="G27" s="3">
        <v>458</v>
      </c>
      <c r="L27" s="3">
        <f t="shared" si="2"/>
        <v>458</v>
      </c>
      <c r="N27" s="3">
        <f t="shared" si="3"/>
        <v>0</v>
      </c>
    </row>
    <row r="28" spans="2:14" x14ac:dyDescent="0.25">
      <c r="B28" s="4" t="s">
        <v>14</v>
      </c>
      <c r="C28" s="30" t="s">
        <v>25</v>
      </c>
      <c r="D28" s="30"/>
      <c r="E28" s="3">
        <v>229</v>
      </c>
      <c r="G28" s="3">
        <v>229</v>
      </c>
      <c r="L28" s="3">
        <f t="shared" si="2"/>
        <v>229</v>
      </c>
      <c r="N28" s="3">
        <f t="shared" si="3"/>
        <v>0</v>
      </c>
    </row>
    <row r="29" spans="2:14" x14ac:dyDescent="0.25">
      <c r="B29" s="4" t="s">
        <v>14</v>
      </c>
      <c r="C29" s="30" t="s">
        <v>26</v>
      </c>
      <c r="D29" s="30"/>
      <c r="E29" s="3">
        <v>295</v>
      </c>
      <c r="G29" s="3">
        <v>295</v>
      </c>
      <c r="L29" s="3">
        <f t="shared" si="2"/>
        <v>295</v>
      </c>
      <c r="N29" s="3">
        <f t="shared" si="3"/>
        <v>0</v>
      </c>
    </row>
    <row r="30" spans="2:14" x14ac:dyDescent="0.25">
      <c r="B30" s="4" t="s">
        <v>14</v>
      </c>
      <c r="C30" s="32" t="s">
        <v>10</v>
      </c>
      <c r="D30" s="32"/>
      <c r="E30" s="3">
        <v>400</v>
      </c>
      <c r="G30" s="3">
        <v>400</v>
      </c>
      <c r="L30" s="3">
        <f t="shared" si="2"/>
        <v>400</v>
      </c>
      <c r="N30" s="3">
        <f t="shared" si="3"/>
        <v>0</v>
      </c>
    </row>
    <row r="31" spans="2:14" x14ac:dyDescent="0.25">
      <c r="B31" s="5" t="s">
        <v>15</v>
      </c>
      <c r="C31" s="32" t="s">
        <v>11</v>
      </c>
      <c r="D31" s="32"/>
      <c r="E31" s="3">
        <v>1900</v>
      </c>
      <c r="H31" s="3">
        <v>1900</v>
      </c>
      <c r="J31" s="3">
        <v>1515</v>
      </c>
      <c r="L31" s="3">
        <f>SUM(G31:J31)</f>
        <v>3415</v>
      </c>
      <c r="N31" s="3">
        <f t="shared" si="3"/>
        <v>-1515</v>
      </c>
    </row>
    <row r="32" spans="2:14" x14ac:dyDescent="0.25">
      <c r="B32" s="5" t="s">
        <v>15</v>
      </c>
      <c r="C32" s="32" t="s">
        <v>12</v>
      </c>
      <c r="D32" s="32"/>
      <c r="E32" s="3">
        <v>3150</v>
      </c>
      <c r="H32" s="3">
        <v>3150</v>
      </c>
      <c r="L32" s="3">
        <f t="shared" ref="L32:L35" si="4">SUM(G32:J32)</f>
        <v>3150</v>
      </c>
      <c r="N32" s="3">
        <f t="shared" si="3"/>
        <v>0</v>
      </c>
    </row>
    <row r="33" spans="2:16" x14ac:dyDescent="0.25">
      <c r="B33" s="5" t="s">
        <v>15</v>
      </c>
      <c r="C33" s="32" t="s">
        <v>13</v>
      </c>
      <c r="D33" s="32"/>
      <c r="E33" s="3">
        <v>2495</v>
      </c>
      <c r="N33" s="3">
        <f t="shared" si="3"/>
        <v>2495</v>
      </c>
    </row>
    <row r="35" spans="2:16" x14ac:dyDescent="0.25">
      <c r="B35" s="4" t="s">
        <v>14</v>
      </c>
      <c r="C35" t="s">
        <v>16</v>
      </c>
      <c r="D35" s="3">
        <f>SUM(E24:E30)</f>
        <v>12791</v>
      </c>
    </row>
    <row r="36" spans="2:16" x14ac:dyDescent="0.25">
      <c r="B36" s="5" t="s">
        <v>15</v>
      </c>
      <c r="C36" t="s">
        <v>17</v>
      </c>
      <c r="D36" s="8">
        <f>SUM(E31:E33)</f>
        <v>7545</v>
      </c>
      <c r="E36" s="8"/>
    </row>
    <row r="37" spans="2:16" x14ac:dyDescent="0.25">
      <c r="B37" s="5"/>
      <c r="C37" s="22" t="s">
        <v>27</v>
      </c>
      <c r="D37" s="20"/>
      <c r="E37" s="23">
        <f>SUM(E24:E33)</f>
        <v>20336</v>
      </c>
      <c r="G37" s="9">
        <f>SUM(G24:G34)</f>
        <v>12791</v>
      </c>
      <c r="H37" s="9">
        <f>SUM(H24:H34)</f>
        <v>5050</v>
      </c>
      <c r="I37" s="9">
        <f>SUM(I24:I34)</f>
        <v>0</v>
      </c>
      <c r="J37" s="9">
        <f>SUM(J24:J34)</f>
        <v>1515</v>
      </c>
      <c r="L37" s="9">
        <f>SUM(L24:L34)</f>
        <v>19356</v>
      </c>
      <c r="N37" s="9">
        <f>SUM(N24:N34)</f>
        <v>980</v>
      </c>
    </row>
    <row r="39" spans="2:16" s="1" customFormat="1" x14ac:dyDescent="0.25">
      <c r="B39" s="13"/>
      <c r="C39" s="14" t="s">
        <v>28</v>
      </c>
      <c r="D39" s="13"/>
      <c r="E39" s="10">
        <f>+E37+E20</f>
        <v>30191</v>
      </c>
      <c r="F39" s="7"/>
      <c r="G39" s="16">
        <f>+G37+G20</f>
        <v>17181</v>
      </c>
      <c r="H39" s="16">
        <f>+H37+H20</f>
        <v>9780</v>
      </c>
      <c r="I39" s="16">
        <f>+I37+I20</f>
        <v>0</v>
      </c>
      <c r="J39" s="16">
        <f>+J37+J20</f>
        <v>1515</v>
      </c>
      <c r="K39" s="7"/>
      <c r="L39" s="16">
        <f>+L37+L20</f>
        <v>28476</v>
      </c>
      <c r="M39" s="7"/>
      <c r="N39" s="7">
        <f>+N37+N20</f>
        <v>1715</v>
      </c>
      <c r="O39" s="7"/>
      <c r="P39" s="7"/>
    </row>
    <row r="41" spans="2:16" x14ac:dyDescent="0.25">
      <c r="B41" s="1" t="s">
        <v>29</v>
      </c>
    </row>
    <row r="42" spans="2:16" x14ac:dyDescent="0.25">
      <c r="B42" s="31" t="s">
        <v>1</v>
      </c>
      <c r="C42" s="31"/>
      <c r="D42" s="31"/>
    </row>
    <row r="43" spans="2:16" x14ac:dyDescent="0.25">
      <c r="C43" s="30" t="s">
        <v>30</v>
      </c>
      <c r="D43" s="30"/>
      <c r="E43" s="3">
        <v>3800</v>
      </c>
      <c r="I43" s="3">
        <f>2825+350</f>
        <v>3175</v>
      </c>
      <c r="L43" s="3">
        <f t="shared" ref="L43:L44" si="5">SUM(G43:I43)</f>
        <v>3175</v>
      </c>
      <c r="N43" s="3">
        <f t="shared" ref="N43:N44" si="6">+E43-L43</f>
        <v>625</v>
      </c>
    </row>
    <row r="44" spans="2:16" x14ac:dyDescent="0.25">
      <c r="C44" t="s">
        <v>31</v>
      </c>
      <c r="I44" s="3">
        <v>423.75</v>
      </c>
      <c r="L44" s="3">
        <f t="shared" si="5"/>
        <v>423.75</v>
      </c>
      <c r="N44" s="3">
        <f t="shared" si="6"/>
        <v>-423.75</v>
      </c>
    </row>
    <row r="45" spans="2:16" x14ac:dyDescent="0.25">
      <c r="C45" s="6" t="s">
        <v>34</v>
      </c>
      <c r="E45" s="11">
        <f>+E43</f>
        <v>3800</v>
      </c>
      <c r="I45" s="9">
        <f>+I44+I43</f>
        <v>3598.75</v>
      </c>
      <c r="J45" s="37"/>
      <c r="L45" s="9">
        <f>+L44+L43</f>
        <v>3598.75</v>
      </c>
      <c r="N45" s="9">
        <f>+N44+N43</f>
        <v>201.25</v>
      </c>
    </row>
    <row r="48" spans="2:16" ht="15.75" thickBot="1" x14ac:dyDescent="0.3">
      <c r="B48" s="24"/>
      <c r="C48" s="25" t="s">
        <v>28</v>
      </c>
      <c r="D48" s="24"/>
      <c r="E48" s="26">
        <f>+E45+E39</f>
        <v>33991</v>
      </c>
      <c r="L48" s="26">
        <f>+L45+L39</f>
        <v>32074.75</v>
      </c>
      <c r="N48" s="27">
        <f>+N45+N39</f>
        <v>1916.25</v>
      </c>
    </row>
    <row r="49" ht="15.75" thickTop="1" x14ac:dyDescent="0.25"/>
  </sheetData>
  <mergeCells count="26">
    <mergeCell ref="C33:D33"/>
    <mergeCell ref="B42:D42"/>
    <mergeCell ref="C43:D43"/>
    <mergeCell ref="B1:N1"/>
    <mergeCell ref="B2:N2"/>
    <mergeCell ref="C27:D27"/>
    <mergeCell ref="C28:D28"/>
    <mergeCell ref="C29:D29"/>
    <mergeCell ref="C30:D30"/>
    <mergeCell ref="C31:D31"/>
    <mergeCell ref="C32:D32"/>
    <mergeCell ref="C14:D14"/>
    <mergeCell ref="C15:D15"/>
    <mergeCell ref="C16:D16"/>
    <mergeCell ref="C24:D24"/>
    <mergeCell ref="C25:D25"/>
    <mergeCell ref="C26:D26"/>
    <mergeCell ref="B6:D6"/>
    <mergeCell ref="B23:D23"/>
    <mergeCell ref="C7:D7"/>
    <mergeCell ref="C8:D8"/>
    <mergeCell ref="C9:D9"/>
    <mergeCell ref="C10:D10"/>
    <mergeCell ref="C11:D11"/>
    <mergeCell ref="C12:D12"/>
    <mergeCell ref="C13:D13"/>
  </mergeCells>
  <pageMargins left="0.25" right="0.25" top="0.75" bottom="0.75" header="0.3" footer="0.3"/>
  <pageSetup scale="8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46152-9891-47D4-88F5-E295C83DF107}">
  <sheetPr>
    <tabColor theme="9" tint="0.79998168889431442"/>
  </sheetPr>
  <dimension ref="A1:AA54"/>
  <sheetViews>
    <sheetView topLeftCell="A82" workbookViewId="0">
      <selection activeCell="AC5" sqref="AC5"/>
    </sheetView>
  </sheetViews>
  <sheetFormatPr defaultRowHeight="15" x14ac:dyDescent="0.25"/>
  <cols>
    <col min="1" max="1" width="1.5703125" style="20" bestFit="1" customWidth="1"/>
    <col min="2" max="14" width="9.140625" style="20"/>
    <col min="15" max="16" width="1.5703125" bestFit="1" customWidth="1"/>
    <col min="27" max="27" width="1.5703125" bestFit="1" customWidth="1"/>
  </cols>
  <sheetData>
    <row r="1" spans="1:27" x14ac:dyDescent="0.25"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7" x14ac:dyDescent="0.25">
      <c r="A2" s="20" t="s">
        <v>5</v>
      </c>
      <c r="O2" t="s">
        <v>5</v>
      </c>
      <c r="P2" s="15" t="s">
        <v>5</v>
      </c>
      <c r="Q2" s="15"/>
      <c r="R2" s="15"/>
      <c r="S2" s="15"/>
      <c r="T2" s="15"/>
      <c r="U2" s="15"/>
      <c r="V2" s="15"/>
      <c r="W2" s="15"/>
      <c r="X2" s="15"/>
      <c r="Y2" s="15"/>
      <c r="Z2" s="15"/>
      <c r="AA2" t="s">
        <v>5</v>
      </c>
    </row>
    <row r="3" spans="1:27" x14ac:dyDescent="0.25"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7" x14ac:dyDescent="0.25"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7" x14ac:dyDescent="0.25"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7" x14ac:dyDescent="0.25"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7" x14ac:dyDescent="0.25"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7" x14ac:dyDescent="0.25"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7" x14ac:dyDescent="0.25"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7" x14ac:dyDescent="0.25"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7" x14ac:dyDescent="0.25"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7" x14ac:dyDescent="0.25"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7" x14ac:dyDescent="0.25"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7" x14ac:dyDescent="0.25"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7" x14ac:dyDescent="0.25"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7" x14ac:dyDescent="0.25"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6:26" x14ac:dyDescent="0.25"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6:26" x14ac:dyDescent="0.25"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6:26" x14ac:dyDescent="0.25"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6:26" x14ac:dyDescent="0.25"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6:26" x14ac:dyDescent="0.25"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6:26" x14ac:dyDescent="0.25"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6:26" x14ac:dyDescent="0.25"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6:26" x14ac:dyDescent="0.25"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6:26" x14ac:dyDescent="0.25"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6:26" x14ac:dyDescent="0.25"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6:26" x14ac:dyDescent="0.25"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6:26" x14ac:dyDescent="0.25"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6:26" x14ac:dyDescent="0.25"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6:26" x14ac:dyDescent="0.25"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6:26" x14ac:dyDescent="0.25"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6:26" x14ac:dyDescent="0.25"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6:26" x14ac:dyDescent="0.25"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6:26" x14ac:dyDescent="0.25"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6:26" x14ac:dyDescent="0.25"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6:26" x14ac:dyDescent="0.25"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6:26" x14ac:dyDescent="0.25"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6:26" x14ac:dyDescent="0.25"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6:26" x14ac:dyDescent="0.25"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6:26" x14ac:dyDescent="0.25"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6:26" x14ac:dyDescent="0.25"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6:26" x14ac:dyDescent="0.25"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6:26" x14ac:dyDescent="0.25"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6:26" x14ac:dyDescent="0.25"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6:26" x14ac:dyDescent="0.25"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6:26" x14ac:dyDescent="0.25"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6:26" x14ac:dyDescent="0.25"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6:26" x14ac:dyDescent="0.25"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6:26" x14ac:dyDescent="0.25"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6:26" x14ac:dyDescent="0.25"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6:26" x14ac:dyDescent="0.25"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6:26" x14ac:dyDescent="0.25"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6:26" x14ac:dyDescent="0.25"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6:26" x14ac:dyDescent="0.25"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A4BD5-8970-4171-B236-81F9A8BCE700}">
  <sheetPr>
    <pageSetUpPr fitToPage="1"/>
  </sheetPr>
  <dimension ref="A1:N55"/>
  <sheetViews>
    <sheetView topLeftCell="A4" workbookViewId="0">
      <selection activeCell="H57" sqref="H57"/>
    </sheetView>
  </sheetViews>
  <sheetFormatPr defaultRowHeight="15" x14ac:dyDescent="0.25"/>
  <cols>
    <col min="1" max="1" width="1.5703125" bestFit="1" customWidth="1"/>
  </cols>
  <sheetData>
    <row r="1" spans="1:14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</row>
    <row r="2" spans="1:14" x14ac:dyDescent="0.25">
      <c r="A2" s="20" t="s">
        <v>5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4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1:14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</row>
    <row r="6" spans="1:14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</row>
    <row r="7" spans="1:14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</row>
    <row r="8" spans="1:14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</row>
    <row r="9" spans="1:14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</row>
    <row r="10" spans="1:14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</row>
    <row r="11" spans="1:14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</row>
    <row r="12" spans="1:14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</row>
    <row r="13" spans="1:14" x14ac:dyDescent="0.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</row>
    <row r="14" spans="1:14" x14ac:dyDescent="0.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</row>
    <row r="15" spans="1:14" x14ac:dyDescent="0.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</row>
    <row r="16" spans="1:14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x14ac:dyDescent="0.2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</row>
    <row r="18" spans="1:14" x14ac:dyDescent="0.2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</row>
    <row r="19" spans="1:14" x14ac:dyDescent="0.25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</row>
    <row r="20" spans="1:14" x14ac:dyDescent="0.2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</row>
    <row r="21" spans="1:14" x14ac:dyDescent="0.25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</row>
    <row r="22" spans="1:14" x14ac:dyDescent="0.25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</row>
    <row r="23" spans="1:14" x14ac:dyDescent="0.25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</row>
    <row r="24" spans="1:14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</row>
    <row r="25" spans="1:14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</row>
    <row r="26" spans="1:14" x14ac:dyDescent="0.2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</row>
    <row r="27" spans="1:14" x14ac:dyDescent="0.2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</row>
    <row r="28" spans="1:14" x14ac:dyDescent="0.2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</row>
    <row r="29" spans="1:14" x14ac:dyDescent="0.2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</row>
    <row r="30" spans="1:14" x14ac:dyDescent="0.2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</row>
    <row r="31" spans="1:14" x14ac:dyDescent="0.2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</row>
    <row r="32" spans="1:14" x14ac:dyDescent="0.2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</row>
    <row r="33" spans="1:14" x14ac:dyDescent="0.2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</row>
    <row r="34" spans="1:14" x14ac:dyDescent="0.2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</row>
    <row r="35" spans="1:14" x14ac:dyDescent="0.25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</row>
    <row r="36" spans="1:14" x14ac:dyDescent="0.25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</row>
    <row r="37" spans="1:14" x14ac:dyDescent="0.25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</row>
    <row r="38" spans="1:14" x14ac:dyDescent="0.25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</row>
    <row r="39" spans="1:14" x14ac:dyDescent="0.25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</row>
    <row r="40" spans="1:14" x14ac:dyDescent="0.2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</row>
    <row r="41" spans="1:14" x14ac:dyDescent="0.25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</row>
    <row r="42" spans="1:14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</row>
    <row r="43" spans="1:14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</row>
    <row r="44" spans="1:14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</row>
    <row r="45" spans="1:14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</row>
    <row r="46" spans="1:14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</row>
    <row r="47" spans="1:14" x14ac:dyDescent="0.25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</row>
    <row r="48" spans="1:14" x14ac:dyDescent="0.2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</row>
    <row r="49" spans="1:14" x14ac:dyDescent="0.25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</row>
    <row r="50" spans="1:14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</row>
    <row r="51" spans="1:14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</row>
    <row r="52" spans="1:14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</row>
    <row r="53" spans="1:14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</row>
    <row r="54" spans="1:14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</row>
    <row r="55" spans="1:14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</row>
  </sheetData>
  <pageMargins left="0.7" right="0.7" top="0.75" bottom="0.75" header="0.3" footer="0.3"/>
  <pageSetup scale="7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31064-0A2F-4412-81B8-9227A3C922F3}">
  <sheetPr>
    <pageSetUpPr fitToPage="1"/>
  </sheetPr>
  <dimension ref="A1:N55"/>
  <sheetViews>
    <sheetView topLeftCell="A19" workbookViewId="0">
      <selection activeCell="J58" sqref="J58"/>
    </sheetView>
  </sheetViews>
  <sheetFormatPr defaultRowHeight="15" x14ac:dyDescent="0.25"/>
  <cols>
    <col min="1" max="1" width="1.5703125" bestFit="1" customWidth="1"/>
  </cols>
  <sheetData>
    <row r="1" spans="1:14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</row>
    <row r="2" spans="1:14" x14ac:dyDescent="0.25">
      <c r="A2" s="20" t="s">
        <v>5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4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1:14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</row>
    <row r="6" spans="1:14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</row>
    <row r="7" spans="1:14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</row>
    <row r="8" spans="1:14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</row>
    <row r="9" spans="1:14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</row>
    <row r="10" spans="1:14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</row>
    <row r="11" spans="1:14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</row>
    <row r="12" spans="1:14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</row>
    <row r="13" spans="1:14" x14ac:dyDescent="0.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</row>
    <row r="14" spans="1:14" x14ac:dyDescent="0.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</row>
    <row r="15" spans="1:14" x14ac:dyDescent="0.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</row>
    <row r="16" spans="1:14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x14ac:dyDescent="0.2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</row>
    <row r="18" spans="1:14" x14ac:dyDescent="0.2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</row>
    <row r="19" spans="1:14" x14ac:dyDescent="0.25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</row>
    <row r="20" spans="1:14" x14ac:dyDescent="0.2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</row>
    <row r="21" spans="1:14" x14ac:dyDescent="0.25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</row>
    <row r="22" spans="1:14" x14ac:dyDescent="0.25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</row>
    <row r="23" spans="1:14" x14ac:dyDescent="0.25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</row>
    <row r="24" spans="1:14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</row>
    <row r="25" spans="1:14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</row>
    <row r="26" spans="1:14" x14ac:dyDescent="0.2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</row>
    <row r="27" spans="1:14" x14ac:dyDescent="0.2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</row>
    <row r="28" spans="1:14" x14ac:dyDescent="0.2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</row>
    <row r="29" spans="1:14" x14ac:dyDescent="0.2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</row>
    <row r="30" spans="1:14" x14ac:dyDescent="0.2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</row>
    <row r="31" spans="1:14" x14ac:dyDescent="0.2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</row>
    <row r="32" spans="1:14" x14ac:dyDescent="0.2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</row>
    <row r="33" spans="1:14" x14ac:dyDescent="0.2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</row>
    <row r="34" spans="1:14" x14ac:dyDescent="0.2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</row>
    <row r="35" spans="1:14" x14ac:dyDescent="0.25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</row>
    <row r="36" spans="1:14" x14ac:dyDescent="0.25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</row>
    <row r="37" spans="1:14" x14ac:dyDescent="0.25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</row>
    <row r="38" spans="1:14" x14ac:dyDescent="0.25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</row>
    <row r="39" spans="1:14" x14ac:dyDescent="0.25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</row>
    <row r="40" spans="1:14" x14ac:dyDescent="0.2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</row>
    <row r="41" spans="1:14" x14ac:dyDescent="0.25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</row>
    <row r="42" spans="1:14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</row>
    <row r="43" spans="1:14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</row>
    <row r="44" spans="1:14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</row>
    <row r="45" spans="1:14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</row>
    <row r="46" spans="1:14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</row>
    <row r="47" spans="1:14" x14ac:dyDescent="0.25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</row>
    <row r="48" spans="1:14" x14ac:dyDescent="0.2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</row>
    <row r="49" spans="1:14" x14ac:dyDescent="0.25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</row>
    <row r="50" spans="1:14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</row>
    <row r="51" spans="1:14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</row>
    <row r="52" spans="1:14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</row>
    <row r="53" spans="1:14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</row>
    <row r="54" spans="1:14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</row>
    <row r="55" spans="1:14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</row>
  </sheetData>
  <pageMargins left="0.7" right="0.7" top="0.75" bottom="0.75" header="0.3" footer="0.3"/>
  <pageSetup scale="7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45881-1E5D-4F02-B9E7-746FBE0ED310}">
  <sheetPr>
    <pageSetUpPr fitToPage="1"/>
  </sheetPr>
  <dimension ref="A1:N57"/>
  <sheetViews>
    <sheetView topLeftCell="A34" workbookViewId="0">
      <selection activeCell="C60" sqref="C60"/>
    </sheetView>
  </sheetViews>
  <sheetFormatPr defaultRowHeight="15" x14ac:dyDescent="0.25"/>
  <cols>
    <col min="1" max="1" width="1.5703125" bestFit="1" customWidth="1"/>
  </cols>
  <sheetData>
    <row r="1" spans="1:14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</row>
    <row r="2" spans="1:14" x14ac:dyDescent="0.25">
      <c r="A2" s="20" t="s">
        <v>5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4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1:14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</row>
    <row r="6" spans="1:14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</row>
    <row r="7" spans="1:14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</row>
    <row r="8" spans="1:14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</row>
    <row r="9" spans="1:14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</row>
    <row r="10" spans="1:14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</row>
    <row r="11" spans="1:14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</row>
    <row r="12" spans="1:14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</row>
    <row r="13" spans="1:14" x14ac:dyDescent="0.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</row>
    <row r="14" spans="1:14" x14ac:dyDescent="0.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</row>
    <row r="15" spans="1:14" x14ac:dyDescent="0.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</row>
    <row r="16" spans="1:14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x14ac:dyDescent="0.2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</row>
    <row r="18" spans="1:14" x14ac:dyDescent="0.2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</row>
    <row r="19" spans="1:14" x14ac:dyDescent="0.25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</row>
    <row r="20" spans="1:14" x14ac:dyDescent="0.2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</row>
    <row r="21" spans="1:14" x14ac:dyDescent="0.25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</row>
    <row r="22" spans="1:14" x14ac:dyDescent="0.25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</row>
    <row r="23" spans="1:14" x14ac:dyDescent="0.25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</row>
    <row r="24" spans="1:14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</row>
    <row r="25" spans="1:14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</row>
    <row r="26" spans="1:14" x14ac:dyDescent="0.2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</row>
    <row r="27" spans="1:14" x14ac:dyDescent="0.2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</row>
    <row r="28" spans="1:14" x14ac:dyDescent="0.2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</row>
    <row r="29" spans="1:14" x14ac:dyDescent="0.2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</row>
    <row r="30" spans="1:14" x14ac:dyDescent="0.2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</row>
    <row r="31" spans="1:14" x14ac:dyDescent="0.2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</row>
    <row r="32" spans="1:14" x14ac:dyDescent="0.2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</row>
    <row r="33" spans="1:14" x14ac:dyDescent="0.2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</row>
    <row r="34" spans="1:14" x14ac:dyDescent="0.2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</row>
    <row r="35" spans="1:14" x14ac:dyDescent="0.25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</row>
    <row r="36" spans="1:14" x14ac:dyDescent="0.25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</row>
    <row r="37" spans="1:14" x14ac:dyDescent="0.25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</row>
    <row r="38" spans="1:14" x14ac:dyDescent="0.25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</row>
    <row r="39" spans="1:14" x14ac:dyDescent="0.25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</row>
    <row r="40" spans="1:14" x14ac:dyDescent="0.2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</row>
    <row r="41" spans="1:14" x14ac:dyDescent="0.25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</row>
    <row r="42" spans="1:14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</row>
    <row r="43" spans="1:14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</row>
    <row r="44" spans="1:14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</row>
    <row r="45" spans="1:14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</row>
    <row r="46" spans="1:14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</row>
    <row r="47" spans="1:14" x14ac:dyDescent="0.25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</row>
    <row r="48" spans="1:14" x14ac:dyDescent="0.2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</row>
    <row r="49" spans="1:14" x14ac:dyDescent="0.25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</row>
    <row r="50" spans="1:14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</row>
    <row r="51" spans="1:14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</row>
    <row r="52" spans="1:14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</row>
    <row r="53" spans="1:14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</row>
    <row r="54" spans="1:14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</row>
    <row r="55" spans="1:14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</row>
    <row r="57" spans="1:14" x14ac:dyDescent="0.25">
      <c r="B57" s="35" t="s">
        <v>38</v>
      </c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</row>
  </sheetData>
  <mergeCells count="1">
    <mergeCell ref="B57:M57"/>
  </mergeCells>
  <pageMargins left="0.7" right="0.7" top="0.75" bottom="0.75" header="0.3" footer="0.3"/>
  <pageSetup scale="7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4943D-82C7-45ED-A56E-8BEF168CCD9E}">
  <sheetPr>
    <pageSetUpPr fitToPage="1"/>
  </sheetPr>
  <dimension ref="A1:N58"/>
  <sheetViews>
    <sheetView workbookViewId="0">
      <selection activeCell="E61" sqref="E61"/>
    </sheetView>
  </sheetViews>
  <sheetFormatPr defaultRowHeight="15" x14ac:dyDescent="0.25"/>
  <cols>
    <col min="1" max="1" width="1.5703125" bestFit="1" customWidth="1"/>
  </cols>
  <sheetData>
    <row r="1" spans="1:14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</row>
    <row r="2" spans="1:14" x14ac:dyDescent="0.25">
      <c r="A2" s="20" t="s">
        <v>5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4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1:14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</row>
    <row r="6" spans="1:14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</row>
    <row r="7" spans="1:14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</row>
    <row r="8" spans="1:14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</row>
    <row r="9" spans="1:14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</row>
    <row r="10" spans="1:14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</row>
    <row r="11" spans="1:14" x14ac:dyDescent="0.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</row>
    <row r="12" spans="1:14" x14ac:dyDescent="0.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</row>
    <row r="13" spans="1:14" x14ac:dyDescent="0.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</row>
    <row r="14" spans="1:14" x14ac:dyDescent="0.2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</row>
    <row r="15" spans="1:14" x14ac:dyDescent="0.2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</row>
    <row r="16" spans="1:14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x14ac:dyDescent="0.2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</row>
    <row r="18" spans="1:14" x14ac:dyDescent="0.2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</row>
    <row r="19" spans="1:14" x14ac:dyDescent="0.25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</row>
    <row r="20" spans="1:14" x14ac:dyDescent="0.2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</row>
    <row r="21" spans="1:14" x14ac:dyDescent="0.25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</row>
    <row r="22" spans="1:14" x14ac:dyDescent="0.25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</row>
    <row r="23" spans="1:14" x14ac:dyDescent="0.25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</row>
    <row r="24" spans="1:14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</row>
    <row r="25" spans="1:14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</row>
    <row r="26" spans="1:14" x14ac:dyDescent="0.2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</row>
    <row r="27" spans="1:14" x14ac:dyDescent="0.2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</row>
    <row r="28" spans="1:14" x14ac:dyDescent="0.2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</row>
    <row r="29" spans="1:14" x14ac:dyDescent="0.2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</row>
    <row r="30" spans="1:14" x14ac:dyDescent="0.2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</row>
    <row r="31" spans="1:14" x14ac:dyDescent="0.2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</row>
    <row r="32" spans="1:14" x14ac:dyDescent="0.2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</row>
    <row r="33" spans="1:14" x14ac:dyDescent="0.2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</row>
    <row r="34" spans="1:14" x14ac:dyDescent="0.2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</row>
    <row r="35" spans="1:14" x14ac:dyDescent="0.25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</row>
    <row r="36" spans="1:14" x14ac:dyDescent="0.25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</row>
    <row r="37" spans="1:14" x14ac:dyDescent="0.25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</row>
    <row r="38" spans="1:14" x14ac:dyDescent="0.25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</row>
    <row r="39" spans="1:14" x14ac:dyDescent="0.25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</row>
    <row r="40" spans="1:14" x14ac:dyDescent="0.2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</row>
    <row r="41" spans="1:14" x14ac:dyDescent="0.25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</row>
    <row r="42" spans="1:14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</row>
    <row r="43" spans="1:14" x14ac:dyDescent="0.25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</row>
    <row r="44" spans="1:14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</row>
    <row r="45" spans="1:14" x14ac:dyDescent="0.2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</row>
    <row r="46" spans="1:14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</row>
    <row r="47" spans="1:14" x14ac:dyDescent="0.25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</row>
    <row r="48" spans="1:14" x14ac:dyDescent="0.2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</row>
    <row r="49" spans="1:14" x14ac:dyDescent="0.25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</row>
    <row r="50" spans="1:14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</row>
    <row r="51" spans="1:14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</row>
    <row r="52" spans="1:14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</row>
    <row r="53" spans="1:14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</row>
    <row r="54" spans="1:14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</row>
    <row r="55" spans="1:14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</row>
    <row r="57" spans="1:14" x14ac:dyDescent="0.25">
      <c r="B57" s="36" t="s">
        <v>37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</row>
    <row r="58" spans="1:14" x14ac:dyDescent="0.25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</row>
  </sheetData>
  <mergeCells count="1">
    <mergeCell ref="B57:N58"/>
  </mergeCells>
  <pageMargins left="0.7" right="0.7" top="0.75" bottom="0.75" header="0.3" footer="0.3"/>
  <pageSetup scale="7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14711-AA43-4A7B-80B3-DC8892EBE3C8}">
  <dimension ref="A1:N51"/>
  <sheetViews>
    <sheetView workbookViewId="0">
      <selection activeCell="O4" sqref="O4"/>
    </sheetView>
  </sheetViews>
  <sheetFormatPr defaultRowHeight="15" x14ac:dyDescent="0.25"/>
  <cols>
    <col min="1" max="1" width="1.5703125" bestFit="1" customWidth="1"/>
    <col min="14" max="14" width="1.5703125" bestFit="1" customWidth="1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</row>
    <row r="2" spans="1:14" x14ac:dyDescent="0.25">
      <c r="A2" s="15" t="s">
        <v>5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t="s">
        <v>5</v>
      </c>
    </row>
    <row r="3" spans="1:14" x14ac:dyDescent="0.2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</row>
    <row r="4" spans="1:14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</row>
    <row r="5" spans="1:14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</row>
    <row r="6" spans="1:14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</row>
    <row r="7" spans="1:14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</row>
    <row r="8" spans="1:14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</row>
    <row r="9" spans="1:14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</row>
    <row r="10" spans="1:14" x14ac:dyDescent="0.2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</row>
    <row r="11" spans="1:14" x14ac:dyDescent="0.2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</row>
    <row r="12" spans="1:14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</row>
    <row r="13" spans="1:14" x14ac:dyDescent="0.25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</row>
    <row r="14" spans="1:14" x14ac:dyDescent="0.25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</row>
    <row r="15" spans="1:14" x14ac:dyDescent="0.2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</row>
    <row r="16" spans="1:14" x14ac:dyDescent="0.25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</row>
    <row r="17" spans="1:13" x14ac:dyDescent="0.25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</row>
    <row r="18" spans="1:13" x14ac:dyDescent="0.2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x14ac:dyDescent="0.2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x14ac:dyDescent="0.2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</row>
    <row r="21" spans="1:13" x14ac:dyDescent="0.2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</row>
    <row r="22" spans="1:13" x14ac:dyDescent="0.2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</row>
    <row r="23" spans="1:13" x14ac:dyDescent="0.2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</row>
    <row r="24" spans="1:13" x14ac:dyDescent="0.2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</row>
    <row r="25" spans="1:13" x14ac:dyDescent="0.2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</row>
    <row r="26" spans="1:13" x14ac:dyDescent="0.2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</row>
    <row r="27" spans="1:13" x14ac:dyDescent="0.2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</row>
    <row r="28" spans="1:13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3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</row>
    <row r="30" spans="1:13" x14ac:dyDescent="0.2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</row>
    <row r="31" spans="1:13" x14ac:dyDescent="0.2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3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</row>
    <row r="33" spans="1:13" x14ac:dyDescent="0.2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</row>
    <row r="34" spans="1:13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</row>
    <row r="36" spans="1:13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</row>
    <row r="37" spans="1:13" x14ac:dyDescent="0.2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</row>
    <row r="39" spans="1:13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</row>
    <row r="40" spans="1:13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</row>
    <row r="41" spans="1:13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</row>
    <row r="42" spans="1:13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</row>
    <row r="43" spans="1:13" x14ac:dyDescent="0.2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</row>
    <row r="44" spans="1:13" x14ac:dyDescent="0.2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</row>
    <row r="45" spans="1:13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</row>
    <row r="46" spans="1:13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</row>
    <row r="47" spans="1:13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</row>
    <row r="49" spans="1:13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</row>
    <row r="50" spans="1:13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</row>
    <row r="51" spans="1:13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Proposal</vt:lpstr>
      <vt:lpstr>CHG12276</vt:lpstr>
      <vt:lpstr>INV10564</vt:lpstr>
      <vt:lpstr>INV10699</vt:lpstr>
      <vt:lpstr>INV10711</vt:lpstr>
      <vt:lpstr>INV10735</vt:lpstr>
    </vt:vector>
  </TitlesOfParts>
  <Company>Arch Resources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Blackford, M. Bret</dc:creator>
  <cp:lastModifiedBy>Blackford, M. Bret</cp:lastModifiedBy>
  <cp:lastPrinted>2022-11-11T19:15:29Z</cp:lastPrinted>
  <dcterms:created xsi:type="dcterms:W3CDTF">2022-11-11T17:55:00Z</dcterms:created>
  <dcterms:modified xsi:type="dcterms:W3CDTF">2022-12-16T18:56:50Z</dcterms:modified>
</cp:coreProperties>
</file>